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<sst xmlns="http://schemas.openxmlformats.org/spreadsheetml/2006/main" count="58" uniqueCount="47">
  <si>
    <t>Casa de Asigurari de Sanatate Galati</t>
  </si>
  <si>
    <t xml:space="preserve">Anexa </t>
  </si>
  <si>
    <t>Directia Relatii Contractuale</t>
  </si>
  <si>
    <t xml:space="preserve">                                         Furnizori ingrijiri medicale la domiciliu</t>
  </si>
  <si>
    <t>Diminuare valori contract cf.fila buget nr.RV 8221/28.11.2018, inregistrata la CAS Galati cu nr.PDG 2982/29.11.2018</t>
  </si>
  <si>
    <t>Buget CA 2018</t>
  </si>
  <si>
    <t>Lei</t>
  </si>
  <si>
    <t>Realizat tr.I 2018</t>
  </si>
  <si>
    <t>Realizat apr.-nov.2018</t>
  </si>
  <si>
    <t>Buget dec. 2018</t>
  </si>
  <si>
    <t>Nr. crt.</t>
  </si>
  <si>
    <t>Nume furnizor</t>
  </si>
  <si>
    <t>Nr. puncte</t>
  </si>
  <si>
    <t>Suma contractata  dec. 2018 (recalculat)</t>
  </si>
  <si>
    <t>Suma contractata dec.2018 (initial)</t>
  </si>
  <si>
    <t>Suma de redistribuit (corectat)</t>
  </si>
  <si>
    <t>3=2*val.pct</t>
  </si>
  <si>
    <t>5=3-4</t>
  </si>
  <si>
    <t>MEDHOUSE 2005 SRL</t>
  </si>
  <si>
    <t>SC VITAMED CLINIC SRL</t>
  </si>
  <si>
    <t>SC  CATALINA HEALTHCARE SRL</t>
  </si>
  <si>
    <t>SC  SANI  HELP SRL</t>
  </si>
  <si>
    <t>ASOCIATIA PRO BUNICII</t>
  </si>
  <si>
    <t>GERONMED SERV</t>
  </si>
  <si>
    <t>SOFIMED HELP ID SRL</t>
  </si>
  <si>
    <t>MEDIGAL HOUSE SRL</t>
  </si>
  <si>
    <t>Expert Med</t>
  </si>
  <si>
    <t>Medicotib DTI SRL</t>
  </si>
  <si>
    <t>Total</t>
  </si>
  <si>
    <t>Valoare punct</t>
  </si>
  <si>
    <t>Valoare  contractata mai -sep.2018</t>
  </si>
  <si>
    <t xml:space="preserve">Suma contractata oct.2018 </t>
  </si>
  <si>
    <t>Suma contractata nov.2018 (initial)</t>
  </si>
  <si>
    <t xml:space="preserve">Suma realizata/contractata nov.2018 </t>
  </si>
  <si>
    <t>Suma nerealizata nov.2018</t>
  </si>
  <si>
    <t>Suma contractata apr.2018</t>
  </si>
  <si>
    <t>Total contractat apr. - dec.2018 (final)</t>
  </si>
  <si>
    <t>Contractat apr. - dec.2018 (initial)</t>
  </si>
  <si>
    <t>Diminuare contract</t>
  </si>
  <si>
    <t>Valoare contract tr.IV 2018</t>
  </si>
  <si>
    <t>SC REVISAD SRL</t>
  </si>
  <si>
    <t>SC MEDHOUSE 2005 srl</t>
  </si>
  <si>
    <t>SC CATALINA 
HEALTHCARE SRL</t>
  </si>
  <si>
    <t>SC SANI HELP SRL</t>
  </si>
  <si>
    <t xml:space="preserve">GERONMED SERV </t>
  </si>
  <si>
    <t>SC EXPERT MED SRL</t>
  </si>
  <si>
    <t>MEDICOTIB DTI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</si>
</sst>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4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0" fillId="5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/>
    </xf>
    <xf numFmtId="0" fontId="2" fillId="4" borderId="1" xfId="0" applyFont="1" applyFill="1" applyBorder="1" applyAlignment="1">
      <alignment horizontal="left"/>
    </xf>
    <xf numFmtId="4" fontId="0" fillId="4" borderId="1" xfId="0" applyNumberForma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6" fillId="4" borderId="1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6" fillId="4" borderId="1" xfId="0" applyNumberFormat="1" applyFont="1" applyFill="1" applyBorder="1" applyAlignment="1">
      <alignment/>
    </xf>
    <xf numFmtId="4" fontId="0" fillId="6" borderId="1" xfId="0" applyNumberFormat="1" applyFill="1" applyBorder="1" applyAlignment="1">
      <alignment/>
    </xf>
    <xf numFmtId="4" fontId="1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lvare%20neacsu\My%20Documents\2018\Ingrijiri%202018\Valori%20contract\Valoare%20Contract%20Mai%20-%20DEC.2018%20corec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inuare Fila B dec"/>
      <sheetName val="Redistribuire nov"/>
      <sheetName val="Diminuare Fila B"/>
      <sheetName val="Contract oct"/>
      <sheetName val="Diminuari oct"/>
      <sheetName val="Contract sep"/>
      <sheetName val="Diminuari sep"/>
      <sheetName val="Contract iul"/>
      <sheetName val="Diminuari aug"/>
      <sheetName val="Contract iun"/>
      <sheetName val="Contract revisad iun"/>
      <sheetName val="Contracte 16.05"/>
      <sheetName val="Contracte-revisad"/>
      <sheetName val="Contracte "/>
      <sheetName val="Vitamed"/>
      <sheetName val="Vitamed iun"/>
      <sheetName val="Vitamed iul.18"/>
      <sheetName val="Vitamed oct"/>
      <sheetName val="Vitamed nov"/>
      <sheetName val="Geronmed"/>
      <sheetName val="Catalina"/>
      <sheetName val="Catalina oct"/>
      <sheetName val="Catalina nov"/>
      <sheetName val="Pro Bunicu"/>
      <sheetName val="Pro Bunicu iul.18"/>
      <sheetName val="Pro Bunicu 01.09"/>
      <sheetName val="ProBunicu 10.12"/>
      <sheetName val="Revisad"/>
      <sheetName val="Medhouse"/>
      <sheetName val="Medhouse mai"/>
      <sheetName val="Medhouse oct"/>
      <sheetName val="Sani H"/>
      <sheetName val="Sani H nov"/>
      <sheetName val="Medicotib"/>
      <sheetName val="Medicotib mai"/>
      <sheetName val="Medicotib iun"/>
      <sheetName val="Medigal House"/>
      <sheetName val="Medigal House iun"/>
      <sheetName val="Medigal house iul.18"/>
      <sheetName val="Medigal House oct.18"/>
      <sheetName val="Medigal House nov"/>
      <sheetName val="Expert"/>
      <sheetName val="Sofimed"/>
      <sheetName val="Sofimed iul.18"/>
      <sheetName val="Sofimed sep"/>
      <sheetName val="Sofimed oct."/>
      <sheetName val="Sheet3"/>
    </sheetNames>
    <sheetDataSet>
      <sheetData sheetId="3">
        <row r="23">
          <cell r="C23">
            <v>41203.75</v>
          </cell>
          <cell r="D23">
            <v>11570</v>
          </cell>
        </row>
        <row r="24">
          <cell r="C24">
            <v>45233.75</v>
          </cell>
          <cell r="D24">
            <v>2257.5</v>
          </cell>
        </row>
        <row r="25">
          <cell r="C25">
            <v>233227.5</v>
          </cell>
          <cell r="D25">
            <v>41486.25</v>
          </cell>
        </row>
        <row r="26">
          <cell r="C26">
            <v>117506.25</v>
          </cell>
          <cell r="D26">
            <v>27215</v>
          </cell>
        </row>
        <row r="27">
          <cell r="C27">
            <v>7065</v>
          </cell>
          <cell r="D27">
            <v>4455</v>
          </cell>
        </row>
        <row r="28">
          <cell r="C28">
            <v>47038.75</v>
          </cell>
          <cell r="D28">
            <v>15240</v>
          </cell>
        </row>
        <row r="29">
          <cell r="C29">
            <v>35830</v>
          </cell>
          <cell r="D29">
            <v>8760</v>
          </cell>
        </row>
        <row r="30">
          <cell r="C30">
            <v>55142.5</v>
          </cell>
          <cell r="D30">
            <v>25886.25</v>
          </cell>
        </row>
        <row r="31">
          <cell r="C31">
            <v>8365</v>
          </cell>
          <cell r="D31">
            <v>135</v>
          </cell>
        </row>
        <row r="32">
          <cell r="C32">
            <v>53810</v>
          </cell>
          <cell r="D32">
            <v>14480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41" sqref="J4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11.7109375" style="0" customWidth="1"/>
    <col min="4" max="4" width="13.00390625" style="0" customWidth="1"/>
    <col min="5" max="5" width="12.8515625" style="0" customWidth="1"/>
    <col min="6" max="6" width="12.00390625" style="0" customWidth="1"/>
    <col min="7" max="7" width="12.28125" style="0" customWidth="1"/>
    <col min="8" max="8" width="15.28125" style="0" customWidth="1"/>
    <col min="9" max="9" width="11.7109375" style="0" customWidth="1"/>
    <col min="10" max="11" width="12.28125" style="0" customWidth="1"/>
    <col min="12" max="12" width="11.140625" style="0" customWidth="1"/>
    <col min="13" max="13" width="14.28125" style="0" customWidth="1"/>
  </cols>
  <sheetData>
    <row r="1" spans="1:5" ht="12.75">
      <c r="A1" s="1" t="s">
        <v>0</v>
      </c>
      <c r="E1" s="2" t="s">
        <v>1</v>
      </c>
    </row>
    <row r="2" ht="12.75">
      <c r="A2" s="1" t="s">
        <v>2</v>
      </c>
    </row>
    <row r="4" ht="12.75">
      <c r="B4" s="1" t="s">
        <v>3</v>
      </c>
    </row>
    <row r="5" ht="12.75">
      <c r="B5" s="1" t="s">
        <v>4</v>
      </c>
    </row>
    <row r="6" ht="12.75">
      <c r="C6" s="3"/>
    </row>
    <row r="7" spans="2:5" ht="12.75">
      <c r="B7" s="1"/>
      <c r="C7" s="4" t="s">
        <v>5</v>
      </c>
      <c r="D7" s="5">
        <f>1995990-154000</f>
        <v>1841990</v>
      </c>
      <c r="E7" t="s">
        <v>6</v>
      </c>
    </row>
    <row r="8" spans="2:5" ht="15.75" customHeight="1">
      <c r="B8" s="1"/>
      <c r="C8" s="4" t="s">
        <v>7</v>
      </c>
      <c r="D8" s="5">
        <v>413196.5</v>
      </c>
      <c r="E8" t="s">
        <v>6</v>
      </c>
    </row>
    <row r="9" spans="3:5" ht="15.75" customHeight="1">
      <c r="C9" s="4" t="s">
        <v>8</v>
      </c>
      <c r="D9" s="6">
        <v>1259743.75</v>
      </c>
      <c r="E9" t="s">
        <v>6</v>
      </c>
    </row>
    <row r="10" spans="3:5" ht="14.25" customHeight="1">
      <c r="C10" s="4" t="s">
        <v>9</v>
      </c>
      <c r="D10" s="6">
        <f>D7-D8-D9</f>
        <v>169049.75</v>
      </c>
      <c r="E10" t="s">
        <v>6</v>
      </c>
    </row>
    <row r="11" spans="1:6" ht="57.75" customHeight="1">
      <c r="A11" s="7" t="s">
        <v>10</v>
      </c>
      <c r="B11" s="8" t="s">
        <v>11</v>
      </c>
      <c r="C11" s="9" t="s">
        <v>12</v>
      </c>
      <c r="D11" s="9" t="s">
        <v>13</v>
      </c>
      <c r="E11" s="9" t="s">
        <v>14</v>
      </c>
      <c r="F11" s="9" t="s">
        <v>15</v>
      </c>
    </row>
    <row r="12" spans="1:6" ht="17.25" customHeight="1">
      <c r="A12" s="7">
        <v>0</v>
      </c>
      <c r="B12" s="8">
        <v>1</v>
      </c>
      <c r="C12" s="9">
        <v>2</v>
      </c>
      <c r="D12" s="9" t="s">
        <v>16</v>
      </c>
      <c r="E12" s="9">
        <v>4</v>
      </c>
      <c r="F12" s="9" t="s">
        <v>17</v>
      </c>
    </row>
    <row r="13" spans="1:6" ht="12.75">
      <c r="A13" s="10">
        <v>1</v>
      </c>
      <c r="B13" s="11" t="s">
        <v>18</v>
      </c>
      <c r="C13" s="12">
        <v>85.2</v>
      </c>
      <c r="D13" s="13">
        <f>C13*$C$24</f>
        <v>17780.87070849228</v>
      </c>
      <c r="E13" s="14">
        <v>24245.42</v>
      </c>
      <c r="F13" s="15">
        <f>D13-E13</f>
        <v>-6464.549291507719</v>
      </c>
    </row>
    <row r="14" spans="1:6" ht="12.75">
      <c r="A14" s="10">
        <v>2</v>
      </c>
      <c r="B14" s="10" t="s">
        <v>19</v>
      </c>
      <c r="C14" s="16">
        <f>86.57+2.28</f>
        <v>88.85</v>
      </c>
      <c r="D14" s="13">
        <f aca="true" t="shared" si="0" ref="D14:D22">C14*$C$24</f>
        <v>18542.609887905386</v>
      </c>
      <c r="E14" s="14">
        <v>30202.93</v>
      </c>
      <c r="F14" s="15">
        <f aca="true" t="shared" si="1" ref="F14:F22">D14-E14</f>
        <v>-11660.320112094614</v>
      </c>
    </row>
    <row r="15" spans="1:6" ht="12.75">
      <c r="A15" s="10">
        <v>3</v>
      </c>
      <c r="B15" s="10" t="s">
        <v>20</v>
      </c>
      <c r="C15" s="16">
        <f>142.5+9.1</f>
        <v>151.6</v>
      </c>
      <c r="D15" s="13">
        <f t="shared" si="0"/>
        <v>31638.262903843064</v>
      </c>
      <c r="E15" s="14">
        <v>43320.49</v>
      </c>
      <c r="F15" s="15">
        <f t="shared" si="1"/>
        <v>-11682.227096156934</v>
      </c>
    </row>
    <row r="16" spans="1:6" ht="12.75">
      <c r="A16" s="10">
        <v>4</v>
      </c>
      <c r="B16" s="10" t="s">
        <v>21</v>
      </c>
      <c r="C16" s="16">
        <f>105.35+0.65</f>
        <v>106</v>
      </c>
      <c r="D16" s="13">
        <f t="shared" si="0"/>
        <v>22121.740552819032</v>
      </c>
      <c r="E16" s="14">
        <v>31469.28</v>
      </c>
      <c r="F16" s="15">
        <f t="shared" si="1"/>
        <v>-9347.539447180967</v>
      </c>
    </row>
    <row r="17" spans="1:6" ht="12.75">
      <c r="A17" s="10">
        <v>5</v>
      </c>
      <c r="B17" s="10" t="s">
        <v>22</v>
      </c>
      <c r="C17" s="17">
        <v>37.15</v>
      </c>
      <c r="D17" s="13">
        <f t="shared" si="0"/>
        <v>7753.043976766292</v>
      </c>
      <c r="E17" s="14">
        <v>12796.9</v>
      </c>
      <c r="F17" s="15">
        <f t="shared" si="1"/>
        <v>-5043.856023233708</v>
      </c>
    </row>
    <row r="18" spans="1:6" ht="12.75">
      <c r="A18" s="10">
        <v>6</v>
      </c>
      <c r="B18" s="10" t="s">
        <v>23</v>
      </c>
      <c r="C18" s="17">
        <v>67</v>
      </c>
      <c r="D18" s="13">
        <f t="shared" si="0"/>
        <v>13982.609594706368</v>
      </c>
      <c r="E18" s="14">
        <v>19066.23</v>
      </c>
      <c r="F18" s="15">
        <f t="shared" si="1"/>
        <v>-5083.620405293632</v>
      </c>
    </row>
    <row r="19" spans="1:6" ht="12.75">
      <c r="A19" s="10">
        <v>7</v>
      </c>
      <c r="B19" s="11" t="s">
        <v>24</v>
      </c>
      <c r="C19" s="17">
        <v>46.38</v>
      </c>
      <c r="D19" s="13">
        <f t="shared" si="0"/>
        <v>9679.30497018629</v>
      </c>
      <c r="E19" s="14">
        <v>15000</v>
      </c>
      <c r="F19" s="15">
        <f t="shared" si="1"/>
        <v>-5320.695029813711</v>
      </c>
    </row>
    <row r="20" spans="1:6" ht="12.75">
      <c r="A20" s="10">
        <v>8</v>
      </c>
      <c r="B20" s="11" t="s">
        <v>25</v>
      </c>
      <c r="C20" s="16">
        <f>85.41+17.09</f>
        <v>102.5</v>
      </c>
      <c r="D20" s="13">
        <f t="shared" si="0"/>
        <v>21391.30572324482</v>
      </c>
      <c r="E20" s="14">
        <v>23957.77</v>
      </c>
      <c r="F20" s="15">
        <f t="shared" si="1"/>
        <v>-2566.4642767551813</v>
      </c>
    </row>
    <row r="21" spans="1:8" ht="12.75">
      <c r="A21" s="10">
        <v>9</v>
      </c>
      <c r="B21" s="11" t="s">
        <v>26</v>
      </c>
      <c r="C21" s="17">
        <v>61.6</v>
      </c>
      <c r="D21" s="14">
        <f t="shared" si="0"/>
        <v>12855.653000506154</v>
      </c>
      <c r="E21" s="14">
        <v>25044</v>
      </c>
      <c r="F21" s="15">
        <f t="shared" si="1"/>
        <v>-12188.346999493846</v>
      </c>
      <c r="H21" s="5"/>
    </row>
    <row r="22" spans="1:6" ht="12.75">
      <c r="A22" s="10">
        <v>10</v>
      </c>
      <c r="B22" s="11" t="s">
        <v>27</v>
      </c>
      <c r="C22" s="12">
        <v>63.75</v>
      </c>
      <c r="D22" s="13">
        <f t="shared" si="0"/>
        <v>13304.348681530313</v>
      </c>
      <c r="E22" s="14">
        <v>20712.14</v>
      </c>
      <c r="F22" s="15">
        <f t="shared" si="1"/>
        <v>-7407.791318469686</v>
      </c>
    </row>
    <row r="23" spans="1:6" s="1" customFormat="1" ht="18.75" customHeight="1">
      <c r="A23" s="18"/>
      <c r="B23" s="18" t="s">
        <v>28</v>
      </c>
      <c r="C23" s="19">
        <f>SUM(C13:C22)</f>
        <v>810.03</v>
      </c>
      <c r="D23" s="19">
        <f>SUM(D13:D22)</f>
        <v>169049.75</v>
      </c>
      <c r="E23" s="19">
        <f>SUM(E13:E22)</f>
        <v>245815.15999999997</v>
      </c>
      <c r="F23" s="19">
        <f>SUM(F13:F22)</f>
        <v>-76765.40999999999</v>
      </c>
    </row>
    <row r="24" spans="2:3" ht="12.75">
      <c r="B24" s="20" t="s">
        <v>29</v>
      </c>
      <c r="C24">
        <f>D10/C23</f>
        <v>208.69566559263237</v>
      </c>
    </row>
    <row r="26" ht="12.75">
      <c r="C26" s="5"/>
    </row>
    <row r="27" spans="1:13" ht="71.25" customHeight="1">
      <c r="A27" s="21" t="s">
        <v>10</v>
      </c>
      <c r="B27" s="22" t="s">
        <v>11</v>
      </c>
      <c r="C27" s="23" t="s">
        <v>30</v>
      </c>
      <c r="D27" s="23" t="s">
        <v>31</v>
      </c>
      <c r="E27" s="23" t="s">
        <v>32</v>
      </c>
      <c r="F27" s="23" t="s">
        <v>33</v>
      </c>
      <c r="G27" s="23" t="s">
        <v>34</v>
      </c>
      <c r="H27" s="9" t="s">
        <v>13</v>
      </c>
      <c r="I27" s="24" t="s">
        <v>35</v>
      </c>
      <c r="J27" s="25" t="s">
        <v>36</v>
      </c>
      <c r="K27" s="25" t="s">
        <v>37</v>
      </c>
      <c r="L27" s="26" t="s">
        <v>38</v>
      </c>
      <c r="M27" s="26" t="s">
        <v>39</v>
      </c>
    </row>
    <row r="28" spans="1:13" ht="15" customHeight="1">
      <c r="A28" s="27">
        <v>1</v>
      </c>
      <c r="B28" s="28" t="s">
        <v>40</v>
      </c>
      <c r="C28" s="29">
        <v>0</v>
      </c>
      <c r="D28" s="29">
        <v>0</v>
      </c>
      <c r="E28" s="29">
        <v>0</v>
      </c>
      <c r="F28" s="29">
        <v>0</v>
      </c>
      <c r="G28" s="15">
        <f>E28-F28</f>
        <v>0</v>
      </c>
      <c r="H28" s="30"/>
      <c r="I28" s="15">
        <v>1910</v>
      </c>
      <c r="J28" s="15">
        <f aca="true" t="shared" si="2" ref="J28:J38">C28+D28+F28+H28+I28</f>
        <v>1910</v>
      </c>
      <c r="K28" s="15">
        <v>1910</v>
      </c>
      <c r="L28" s="15">
        <f>J28-K28</f>
        <v>0</v>
      </c>
      <c r="M28" s="15">
        <f>D28+F28+H28</f>
        <v>0</v>
      </c>
    </row>
    <row r="29" spans="1:13" ht="15" customHeight="1">
      <c r="A29" s="11">
        <v>2</v>
      </c>
      <c r="B29" s="31" t="s">
        <v>41</v>
      </c>
      <c r="C29" s="32">
        <f>'[1]Contract oct'!C23+'[1]Contract oct'!D23</f>
        <v>52773.75</v>
      </c>
      <c r="D29" s="33">
        <v>15486.25</v>
      </c>
      <c r="E29" s="34">
        <v>24245.42</v>
      </c>
      <c r="F29" s="15">
        <v>11275</v>
      </c>
      <c r="G29" s="15">
        <f aca="true" t="shared" si="3" ref="G29:G38">E29-F29</f>
        <v>12970.419999999998</v>
      </c>
      <c r="H29" s="35">
        <v>17780.87070849228</v>
      </c>
      <c r="I29" s="15">
        <v>14723.75</v>
      </c>
      <c r="J29" s="17">
        <f t="shared" si="2"/>
        <v>112039.62070849228</v>
      </c>
      <c r="K29" s="15">
        <v>131474.59</v>
      </c>
      <c r="L29" s="15">
        <f>J29-K29</f>
        <v>-19434.969291507718</v>
      </c>
      <c r="M29" s="15">
        <f aca="true" t="shared" si="4" ref="M29:M39">D29+F29+H29</f>
        <v>44542.12070849228</v>
      </c>
    </row>
    <row r="30" spans="1:13" ht="15.75">
      <c r="A30" s="11">
        <v>3</v>
      </c>
      <c r="B30" s="31" t="s">
        <v>19</v>
      </c>
      <c r="C30" s="32">
        <f>'[1]Contract oct'!C24+'[1]Contract oct'!D24</f>
        <v>47491.25</v>
      </c>
      <c r="D30" s="33">
        <v>13198.75</v>
      </c>
      <c r="E30" s="34">
        <v>30202.92</v>
      </c>
      <c r="F30" s="15">
        <v>15723.75</v>
      </c>
      <c r="G30" s="15">
        <f t="shared" si="3"/>
        <v>14479.169999999998</v>
      </c>
      <c r="H30" s="35">
        <v>16000</v>
      </c>
      <c r="I30" s="15">
        <v>18031.25</v>
      </c>
      <c r="J30" s="17">
        <f t="shared" si="2"/>
        <v>110445</v>
      </c>
      <c r="K30" s="15">
        <v>139127.1</v>
      </c>
      <c r="L30" s="15">
        <f>J30-K30</f>
        <v>-28682.100000000006</v>
      </c>
      <c r="M30" s="15">
        <f t="shared" si="4"/>
        <v>44922.5</v>
      </c>
    </row>
    <row r="31" spans="1:13" ht="15.75">
      <c r="A31" s="27">
        <v>4</v>
      </c>
      <c r="B31" s="31" t="s">
        <v>42</v>
      </c>
      <c r="C31" s="32">
        <f>'[1]Contract oct'!C25+'[1]Contract oct'!D25</f>
        <v>274713.75</v>
      </c>
      <c r="D31" s="36">
        <v>39155</v>
      </c>
      <c r="E31" s="37">
        <v>54666.54</v>
      </c>
      <c r="F31" s="15">
        <v>47702.5</v>
      </c>
      <c r="G31" s="15">
        <f t="shared" si="3"/>
        <v>6964.040000000001</v>
      </c>
      <c r="H31" s="35">
        <v>39323.64965676975</v>
      </c>
      <c r="I31" s="15">
        <v>39580</v>
      </c>
      <c r="J31" s="17">
        <f t="shared" si="2"/>
        <v>440474.89965676976</v>
      </c>
      <c r="K31" s="15">
        <v>451435.78</v>
      </c>
      <c r="L31" s="15">
        <f>J31-K31</f>
        <v>-10960.880343230267</v>
      </c>
      <c r="M31" s="15">
        <f t="shared" si="4"/>
        <v>126181.14965676975</v>
      </c>
    </row>
    <row r="32" spans="1:13" ht="15.75">
      <c r="A32" s="11">
        <v>5</v>
      </c>
      <c r="B32" s="31" t="s">
        <v>43</v>
      </c>
      <c r="C32" s="32">
        <f>'[1]Contract oct'!C26+'[1]Contract oct'!D26</f>
        <v>144721.25</v>
      </c>
      <c r="D32" s="33">
        <v>26678.75</v>
      </c>
      <c r="E32" s="34">
        <v>31469.28</v>
      </c>
      <c r="F32" s="15">
        <v>32800</v>
      </c>
      <c r="G32" s="15">
        <f t="shared" si="3"/>
        <v>-1330.7200000000012</v>
      </c>
      <c r="H32" s="35">
        <v>27495.43786027436</v>
      </c>
      <c r="I32" s="15">
        <v>21500</v>
      </c>
      <c r="J32" s="17">
        <f t="shared" si="2"/>
        <v>253195.43786027437</v>
      </c>
      <c r="K32" s="38">
        <v>255838.56</v>
      </c>
      <c r="L32" s="15">
        <f>J32-K32</f>
        <v>-2643.1221397256304</v>
      </c>
      <c r="M32" s="15">
        <f t="shared" si="4"/>
        <v>86974.18786027437</v>
      </c>
    </row>
    <row r="33" spans="1:13" ht="15.75">
      <c r="A33" s="11">
        <v>6</v>
      </c>
      <c r="B33" s="31" t="s">
        <v>22</v>
      </c>
      <c r="C33" s="32">
        <f>'[1]Contract oct'!C27+'[1]Contract oct'!D27</f>
        <v>11520</v>
      </c>
      <c r="D33" s="33">
        <v>6242.5</v>
      </c>
      <c r="E33" s="34">
        <v>12676</v>
      </c>
      <c r="F33" s="15">
        <v>7577.5</v>
      </c>
      <c r="G33" s="15">
        <f t="shared" si="3"/>
        <v>5098.5</v>
      </c>
      <c r="H33" s="35">
        <v>6000</v>
      </c>
      <c r="I33" s="15">
        <v>4620</v>
      </c>
      <c r="J33" s="17">
        <f t="shared" si="2"/>
        <v>35960</v>
      </c>
      <c r="K33" s="15">
        <v>47855.4</v>
      </c>
      <c r="L33" s="15">
        <f>J33-K33</f>
        <v>-11895.400000000001</v>
      </c>
      <c r="M33" s="15">
        <f t="shared" si="4"/>
        <v>19820</v>
      </c>
    </row>
    <row r="34" spans="1:13" ht="15.75">
      <c r="A34" s="27">
        <v>7</v>
      </c>
      <c r="B34" s="31" t="s">
        <v>44</v>
      </c>
      <c r="C34" s="32">
        <f>'[1]Contract oct'!C28+'[1]Contract oct'!D28</f>
        <v>62278.75</v>
      </c>
      <c r="D34" s="33">
        <v>16045</v>
      </c>
      <c r="E34" s="34">
        <v>19066.24</v>
      </c>
      <c r="F34" s="15">
        <v>18105</v>
      </c>
      <c r="G34" s="15">
        <f t="shared" si="3"/>
        <v>961.2400000000016</v>
      </c>
      <c r="H34" s="35">
        <v>17379.18553432436</v>
      </c>
      <c r="I34" s="15">
        <v>19848.75</v>
      </c>
      <c r="J34" s="17">
        <f t="shared" si="2"/>
        <v>133656.68553432435</v>
      </c>
      <c r="K34" s="15">
        <v>136304.97</v>
      </c>
      <c r="L34" s="15">
        <f>J34-K34</f>
        <v>-2648.2844656756497</v>
      </c>
      <c r="M34" s="15">
        <f t="shared" si="4"/>
        <v>51529.18553432436</v>
      </c>
    </row>
    <row r="35" spans="1:13" ht="15.75">
      <c r="A35" s="11">
        <v>8</v>
      </c>
      <c r="B35" s="31" t="s">
        <v>24</v>
      </c>
      <c r="C35" s="32">
        <f>'[1]Contract oct'!C29+'[1]Contract oct'!D29</f>
        <v>44590</v>
      </c>
      <c r="D35" s="33">
        <v>9085</v>
      </c>
      <c r="E35" s="34">
        <v>15000</v>
      </c>
      <c r="F35" s="15">
        <v>12422.5</v>
      </c>
      <c r="G35" s="15">
        <f t="shared" si="3"/>
        <v>2577.5</v>
      </c>
      <c r="H35" s="35">
        <v>9679.30497018629</v>
      </c>
      <c r="I35" s="15"/>
      <c r="J35" s="17">
        <f t="shared" si="2"/>
        <v>75776.80497018629</v>
      </c>
      <c r="K35" s="15">
        <v>83675</v>
      </c>
      <c r="L35" s="15">
        <f>J35-K35</f>
        <v>-7898.195029813709</v>
      </c>
      <c r="M35" s="15">
        <f t="shared" si="4"/>
        <v>31186.80497018629</v>
      </c>
    </row>
    <row r="36" spans="1:13" ht="15.75">
      <c r="A36" s="11">
        <v>9</v>
      </c>
      <c r="B36" s="31" t="s">
        <v>25</v>
      </c>
      <c r="C36" s="32">
        <f>'[1]Contract oct'!C30+'[1]Contract oct'!D30</f>
        <v>81028.75</v>
      </c>
      <c r="D36" s="33">
        <v>23165</v>
      </c>
      <c r="E36" s="34">
        <v>23957.77</v>
      </c>
      <c r="F36" s="15">
        <v>21085</v>
      </c>
      <c r="G36" s="15">
        <f t="shared" si="3"/>
        <v>2872.7700000000004</v>
      </c>
      <c r="H36" s="35">
        <v>21391.30572324482</v>
      </c>
      <c r="I36" s="15"/>
      <c r="J36" s="17">
        <f t="shared" si="2"/>
        <v>146670.05572324482</v>
      </c>
      <c r="K36" s="15">
        <v>152109.29</v>
      </c>
      <c r="L36" s="15">
        <f>J36-K36</f>
        <v>-5439.234276755189</v>
      </c>
      <c r="M36" s="15">
        <f t="shared" si="4"/>
        <v>65641.30572324482</v>
      </c>
    </row>
    <row r="37" spans="1:13" ht="15.75">
      <c r="A37" s="27">
        <v>10</v>
      </c>
      <c r="B37" s="31" t="s">
        <v>45</v>
      </c>
      <c r="C37" s="32">
        <f>'[1]Contract oct'!C31+'[1]Contract oct'!D31</f>
        <v>8500</v>
      </c>
      <c r="D37" s="33">
        <v>2355</v>
      </c>
      <c r="E37" s="34">
        <v>25044.66</v>
      </c>
      <c r="F37" s="15">
        <v>2460</v>
      </c>
      <c r="G37" s="15">
        <f t="shared" si="3"/>
        <v>22584.66</v>
      </c>
      <c r="H37" s="35">
        <v>3000</v>
      </c>
      <c r="I37" s="15"/>
      <c r="J37" s="17">
        <f t="shared" si="2"/>
        <v>16315</v>
      </c>
      <c r="K37" s="15">
        <v>60943.66</v>
      </c>
      <c r="L37" s="15">
        <f>J37-K37</f>
        <v>-44628.66</v>
      </c>
      <c r="M37" s="15">
        <f t="shared" si="4"/>
        <v>7815</v>
      </c>
    </row>
    <row r="38" spans="1:13" ht="15.75">
      <c r="A38" s="11">
        <v>11</v>
      </c>
      <c r="B38" s="31" t="s">
        <v>46</v>
      </c>
      <c r="C38" s="32">
        <f>'[1]Contract oct'!C32+'[1]Contract oct'!D32</f>
        <v>68290</v>
      </c>
      <c r="D38" s="33">
        <v>12405</v>
      </c>
      <c r="E38" s="34">
        <v>20712</v>
      </c>
      <c r="F38" s="15">
        <v>10655</v>
      </c>
      <c r="G38" s="15">
        <f t="shared" si="3"/>
        <v>10057</v>
      </c>
      <c r="H38" s="35">
        <v>11000</v>
      </c>
      <c r="I38" s="15"/>
      <c r="J38" s="17">
        <f t="shared" si="2"/>
        <v>102350</v>
      </c>
      <c r="K38" s="15">
        <v>122119.14</v>
      </c>
      <c r="L38" s="15">
        <f>J38-K38</f>
        <v>-19769.14</v>
      </c>
      <c r="M38" s="15">
        <f t="shared" si="4"/>
        <v>34060</v>
      </c>
    </row>
    <row r="39" spans="1:13" s="1" customFormat="1" ht="15.75" customHeight="1">
      <c r="A39" s="18"/>
      <c r="B39" s="18" t="s">
        <v>28</v>
      </c>
      <c r="C39" s="19">
        <f>SUM(C29:C38)</f>
        <v>795907.5</v>
      </c>
      <c r="D39" s="19">
        <f>SUM(D29:D38)</f>
        <v>163816.25</v>
      </c>
      <c r="E39" s="19">
        <f>SUM(E29:E38)</f>
        <v>257040.83</v>
      </c>
      <c r="F39" s="19">
        <f>SUM(F28:F38)</f>
        <v>179806.25</v>
      </c>
      <c r="G39" s="19">
        <f>SUM(G28:G38)</f>
        <v>77234.58</v>
      </c>
      <c r="H39" s="39">
        <f>SUM(H29:H38)</f>
        <v>169049.75445329185</v>
      </c>
      <c r="I39" s="19">
        <f>SUM(I28:I38)</f>
        <v>120213.75</v>
      </c>
      <c r="J39" s="19">
        <f>SUM(J28:J38)</f>
        <v>1428793.5044532917</v>
      </c>
      <c r="K39" s="19">
        <f>SUM(K28:K38)</f>
        <v>1582793.49</v>
      </c>
      <c r="L39" s="19">
        <f>SUM(L28:L38)</f>
        <v>-153999.98554670817</v>
      </c>
      <c r="M39" s="19">
        <f t="shared" si="4"/>
        <v>512672.2544532919</v>
      </c>
    </row>
    <row r="41" spans="4:10" ht="12.75">
      <c r="D41" s="5"/>
      <c r="H41" s="5"/>
      <c r="J41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Neacsu Adrian</cp:lastModifiedBy>
  <dcterms:created xsi:type="dcterms:W3CDTF">2018-12-14T10:36:03Z</dcterms:created>
  <dcterms:modified xsi:type="dcterms:W3CDTF">2018-12-14T10:38:47Z</dcterms:modified>
  <cp:category/>
  <cp:version/>
  <cp:contentType/>
  <cp:contentStatus/>
</cp:coreProperties>
</file>